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Travel" sheetId="1" r:id="rId1"/>
    <sheet name="Pl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<sst xmlns="http://schemas.openxmlformats.org/spreadsheetml/2006/main" count="161" uniqueCount="151">
  <si>
    <r>
      <t>Egilsstaðir</t>
    </r>
    <r>
      <rPr>
        <sz val="10"/>
        <rFont val="Arial"/>
        <family val="0"/>
      </rPr>
      <t>: Kelet-Izland fővárosa, 1600 lakos, templom, múzeum, uszoda - külső/belső, hot spot</t>
    </r>
  </si>
  <si>
    <r>
      <t>Höfn</t>
    </r>
    <r>
      <rPr>
        <sz val="10"/>
        <rFont val="Arial"/>
        <family val="0"/>
      </rPr>
      <t>: 1783 lakos, Glacier Exhibition, Gamlabúd néprajzi múzeum, Pakkhusid tengerészeti múzeum, uszoda külső/beső/hot spot.</t>
    </r>
  </si>
  <si>
    <r>
      <t xml:space="preserve">Útközben: </t>
    </r>
    <r>
      <rPr>
        <b/>
        <sz val="10"/>
        <rFont val="Arial"/>
        <family val="2"/>
      </rPr>
      <t>Jökulsarlón</t>
    </r>
    <r>
      <rPr>
        <sz val="10"/>
        <rFont val="Arial"/>
        <family val="0"/>
      </rPr>
      <t xml:space="preserve"> - jéghegyek a tóban</t>
    </r>
  </si>
  <si>
    <r>
      <t>Vík</t>
    </r>
    <r>
      <rPr>
        <sz val="10"/>
        <rFont val="Arial"/>
        <family val="0"/>
      </rPr>
      <t>: 310 lakos, Brydebúđ ónborításos ház (1831) - ma turistairoda
A tengerparton: Reynis (reynisdrangur) - fekete homokpart, sziklaujjak - a legmagasabb 66m, lundák!,  Rynisfjall (340m) kilátás az egész partszakaszra
SZÁLLÁS: Camping (Edda hotel mellett), Norđúr-Vík youth hostel, Gistihús Ársalir</t>
    </r>
  </si>
  <si>
    <r>
      <t>Skógafoss</t>
    </r>
    <r>
      <rPr>
        <sz val="10"/>
        <rFont val="Arial"/>
        <family val="0"/>
      </rPr>
      <t>: 62m magasról dübörgő vízesés, drámai látvány</t>
    </r>
  </si>
  <si>
    <r>
      <t xml:space="preserve">Geysir (inaktív 1960 óta) és </t>
    </r>
    <r>
      <rPr>
        <b/>
        <sz val="10"/>
        <rFont val="Arial"/>
        <family val="2"/>
      </rPr>
      <t>Strokkur-geysir</t>
    </r>
    <r>
      <rPr>
        <sz val="10"/>
        <rFont val="Arial"/>
        <family val="0"/>
      </rPr>
      <t xml:space="preserve"> (30 m magasra tör fel 10 percenként) - a terület sok helyen színes algák és ásványok miatt, </t>
    </r>
  </si>
  <si>
    <r>
      <t>Gúlfoss</t>
    </r>
    <r>
      <rPr>
        <sz val="10"/>
        <rFont val="Arial"/>
        <family val="0"/>
      </rPr>
      <t>: Izland leghíresebb vízesése</t>
    </r>
  </si>
  <si>
    <r>
      <t>Hveragerði</t>
    </r>
    <r>
      <rPr>
        <sz val="10"/>
        <rFont val="Arial"/>
        <family val="0"/>
      </rPr>
      <t>: A város közepén geotermikus terület, forró talaj, iszapfortyogók, forró források. Geotermikus melegház (banán és papaya termelés). Termálvizes medence.</t>
    </r>
  </si>
  <si>
    <r>
      <t>Þingvellir Nemzeti Park</t>
    </r>
    <r>
      <rPr>
        <sz val="10"/>
        <rFont val="Arial"/>
        <family val="0"/>
      </rPr>
      <t>, festői völgy, 930-tól a parlamenti gyűlések (ALÞING) helyszíne volt itt. A nagy törésvonal (É-Amerika és  Euróka között) itt látható, 1 mm-t távolodik évente a két partja. Oxarafoss (vízesés a folyón). Þingvallarvatn Izland legynagyobb tava.</t>
    </r>
  </si>
  <si>
    <r>
      <t>Blue Lagoon</t>
    </r>
    <r>
      <rPr>
        <sz val="10"/>
        <rFont val="Arial"/>
        <family val="0"/>
      </rPr>
      <t>: Kékszínű (cyanobacteria algák), melegvizű tó,37-39 C. Körben feketeláva, sci-fi szerű látvány. A tó alján silics iszap van. Gjáin: geotermikus erőmű is van a tó mellett.Ugyanitt interaktív múzeum (földrengések, vulkán, gleccser, stb)</t>
    </r>
  </si>
  <si>
    <r>
      <t>Reykjavík</t>
    </r>
    <r>
      <rPr>
        <sz val="10"/>
        <rFont val="Arial"/>
        <family val="0"/>
      </rPr>
      <t>: Hallgrímkirkja - 75 m magas, már 20km távolságból is látszik. Tornyából szép kilátás van. Dómkirkja, Ráðhus, Tjörn park, Volcano Show ---- A tengerparton : Nauhólsvík (hot beach), geotermikus források, sárga homokpart.</t>
    </r>
  </si>
  <si>
    <r>
      <t>Húsafell</t>
    </r>
    <r>
      <rPr>
        <sz val="10"/>
        <rFont val="Arial"/>
        <family val="0"/>
      </rPr>
      <t xml:space="preserve">: Lávamezők, geotermikus uszoda, </t>
    </r>
    <r>
      <rPr>
        <b/>
        <sz val="10"/>
        <rFont val="Arial"/>
        <family val="2"/>
      </rPr>
      <t>Hraunfossar</t>
    </r>
    <r>
      <rPr>
        <sz val="10"/>
        <rFont val="Arial"/>
        <family val="0"/>
      </rPr>
      <t xml:space="preserve"> - kaszkád vízesés, </t>
    </r>
    <r>
      <rPr>
        <b/>
        <sz val="10"/>
        <rFont val="Arial"/>
        <family val="2"/>
      </rPr>
      <t>Barnafoss</t>
    </r>
    <r>
      <rPr>
        <sz val="10"/>
        <rFont val="Arial"/>
        <family val="0"/>
      </rPr>
      <t xml:space="preserve"> - children's waterfall</t>
    </r>
  </si>
  <si>
    <r>
      <t>Akureyri</t>
    </r>
    <r>
      <rPr>
        <sz val="10"/>
        <rFont val="Arial"/>
        <family val="0"/>
      </rPr>
      <t>: 15.139 lakos. Templomok, múzeumok. Domboldalon van a pici város az Eyjafjörður csücskében</t>
    </r>
  </si>
  <si>
    <r>
      <t>Húsavík</t>
    </r>
    <r>
      <rPr>
        <sz val="10"/>
        <rFont val="Arial"/>
        <family val="0"/>
      </rPr>
      <t xml:space="preserve">: 2.500 lakos. Húsavík a világ bálnanéző fővárosa. </t>
    </r>
    <r>
      <rPr>
        <b/>
        <sz val="10"/>
        <rFont val="Arial"/>
        <family val="2"/>
      </rPr>
      <t>Húsavík Whale Center</t>
    </r>
    <r>
      <rPr>
        <sz val="10"/>
        <rFont val="Arial"/>
        <family val="0"/>
      </rPr>
      <t>: ez bálnavadászati múzeum. Safnahúsið: ez a legjobbnak mondott múzeum Izlandon
SZÁLLÁS: kempingezni lehet a sportpályák mellett (wc, zuhany, főzési lehetőség)</t>
    </r>
  </si>
  <si>
    <r>
      <t>Myvatn</t>
    </r>
    <r>
      <rPr>
        <sz val="10"/>
        <rFont val="Arial"/>
        <family val="0"/>
      </rPr>
      <t xml:space="preserve"> = Muslica-tó. Izland vad geológiai tája ez: láva folyások, geotermikus aktivitás, kráterek, sziklaformációk. 37 km2 és 2,5 m mély átlagosan. 
Kétféle muslica van: 
az EGYIK (myflugur):apró, mindent ellepő, csípősen támadó (Skóciában már volt!!!)
a MÁSIK (bitmy): a hajra telepszenek, hajtincset utánozva, nagyon kellemetlenek
"Marimo balls": ezek a tó felszínén lebegő, golflabda méretű zöldalgák, napfénybe a vízfelszínen növekszenek, éjjel a tó aljára süllyednek.
</t>
    </r>
    <r>
      <rPr>
        <u val="single"/>
        <sz val="10"/>
        <rFont val="Arial"/>
        <family val="2"/>
      </rPr>
      <t>Stóragjá, Górtagjá</t>
    </r>
    <r>
      <rPr>
        <sz val="10"/>
        <rFont val="Arial"/>
        <family val="0"/>
      </rPr>
      <t xml:space="preserve">: két forró forrásos barlang, a Górtagjában fürödni lehet (50 celsius)
</t>
    </r>
    <r>
      <rPr>
        <u val="single"/>
        <sz val="10"/>
        <rFont val="Arial"/>
        <family val="2"/>
      </rPr>
      <t>Dimmuborgir</t>
    </r>
    <r>
      <rPr>
        <sz val="10"/>
        <rFont val="Arial"/>
        <family val="0"/>
      </rPr>
      <t>: (= "sötét vár" - fekete lávaformációk, érdekes oszlop-alakzatok, az egyik templomalakú (Kirkjan a neve) és benne koncerteket tartanak 
Kisebb-nagyobb pszeudokráterek, a legnagyobb Skutustadir mellett.</t>
    </r>
  </si>
  <si>
    <r>
      <t>Námafjall</t>
    </r>
    <r>
      <rPr>
        <sz val="10"/>
        <rFont val="Arial"/>
        <family val="0"/>
      </rPr>
      <t>: A nagytörésvonal mentén van, 30-peces mászás után szép kilátás van a geotermikus vidékre</t>
    </r>
  </si>
  <si>
    <r>
      <t>Jökulsárgljúfur (Gleccserfolyó Kanyon) Nemzeti Park</t>
    </r>
    <r>
      <rPr>
        <sz val="10"/>
        <rFont val="Arial"/>
        <family val="0"/>
      </rPr>
      <t xml:space="preserve"> - Izland Grand Canyonja. A kanyon keleti oldalán autózunk fel Ásbyrgi faluig. Útközben: </t>
    </r>
    <r>
      <rPr>
        <b/>
        <sz val="10"/>
        <rFont val="Arial"/>
        <family val="2"/>
      </rPr>
      <t>Dettifoss</t>
    </r>
    <r>
      <rPr>
        <sz val="10"/>
        <rFont val="Arial"/>
        <family val="0"/>
      </rPr>
      <t xml:space="preserve"> Európa legynagyobb vízesése, száz méter szélességben, 144 méter magasról omlik alá a víz.
</t>
    </r>
    <r>
      <rPr>
        <b/>
        <sz val="10"/>
        <rFont val="Arial"/>
        <family val="2"/>
      </rPr>
      <t xml:space="preserve">Kanyon gyalogtúra 1.nap  </t>
    </r>
    <r>
      <rPr>
        <sz val="10"/>
        <rFont val="Arial"/>
        <family val="2"/>
      </rPr>
      <t>- Hljódaklettar Visszhang-szika (fantasztikus bazalt­oszlopok). Idáig bemegyünk autóval.  Ásbyrgi-sziklakatlan (80-100 m magas patkó alakú sziklafalai a legenda szerint Odinn isten nyolclábú lovának lábnyoma), tündöklő kis tó Táv. kb. 14 km, szint: fel kb. 450 m, le kb. 450 m. Ha még második napra is maradhatunk, akkor tovább a Dettifossig.
SZÁLLÁS: Vesturdalur - sátorban a kanyonban</t>
    </r>
  </si>
  <si>
    <t>Hanstholm</t>
  </si>
  <si>
    <t>Bergen</t>
  </si>
  <si>
    <t>Thornshaven</t>
  </si>
  <si>
    <t>Seydysfjordur</t>
  </si>
  <si>
    <t>Thursday</t>
  </si>
  <si>
    <t>Tuesday</t>
  </si>
  <si>
    <t>Monday</t>
  </si>
  <si>
    <t>Sunday</t>
  </si>
  <si>
    <t>Saturday</t>
  </si>
  <si>
    <t>Friday</t>
  </si>
  <si>
    <t>Arrival</t>
  </si>
  <si>
    <t>Departure</t>
  </si>
  <si>
    <t>Thorshaven</t>
  </si>
  <si>
    <t>Date</t>
  </si>
  <si>
    <t>Day</t>
  </si>
  <si>
    <t>Location</t>
  </si>
  <si>
    <t>SMYRIL LINE FERRY SCHEDULE  and OUR ROUTE</t>
  </si>
  <si>
    <t>Dátum</t>
  </si>
  <si>
    <t>Hely</t>
  </si>
  <si>
    <t>Látnivaló - Szállás, evés</t>
  </si>
  <si>
    <t>1 ISK = 2,85 HUF</t>
  </si>
  <si>
    <t>2007.06.05
kedd</t>
  </si>
  <si>
    <t>Tól-ig km</t>
  </si>
  <si>
    <t>Napi km</t>
  </si>
  <si>
    <t>Össz km</t>
  </si>
  <si>
    <t>Breiddalsvik</t>
  </si>
  <si>
    <t>186 lakos</t>
  </si>
  <si>
    <t>Djúpivogur</t>
  </si>
  <si>
    <t xml:space="preserve">386 lakos, 1589-ben már német kereskedők jártak ide, szép faépületek a 19.szd-ból, szokatlan helyi múzeum, uszoda, fel lehet mészni a szolán az Alfkirkja templomhoz. </t>
  </si>
  <si>
    <t>Höfn</t>
  </si>
  <si>
    <t>Stafafell</t>
  </si>
  <si>
    <t>2007.06.06
szerda</t>
  </si>
  <si>
    <t>Skaftafell</t>
  </si>
  <si>
    <t>SZÁLLÁS: Skaftafell National Park campsite</t>
  </si>
  <si>
    <t>Skaftafell National Park</t>
  </si>
  <si>
    <t>2007.06.07
csütörtök</t>
  </si>
  <si>
    <t>Kirkjubæjarklaustur</t>
  </si>
  <si>
    <t>Kirkju-church bæjar-farm klaustur-convent, 170 lakos, 1186-ban benedekrendiek alapították, a 18.szd-ban a Laki kitörés lávája itt lakott farmokat pusztított el,565 km2-es területet borított be, átlagosan 12 m vastagon
Steingrímsson emlékkápolna, Kirkjugolf (templomalap), Systrastapi (sziklaoszlop), Systrafoss (vízesés), Systravatn (tó), Landbrot (lávaterület)</t>
  </si>
  <si>
    <t>Vík</t>
  </si>
  <si>
    <t>Kitérő (50+50 km): F206-os járhatatlan terepúton, Kirkjubæjarklaustur falutól nyugtra indul északnak. Útközben Fargifoss vízesés. Laki vulkáni terület: Kráterek, barlangok, misztikus krátertó, 2 órás séta is</t>
  </si>
  <si>
    <t>2007.06.08
péntek</t>
  </si>
  <si>
    <t>Dyrhólaey</t>
  </si>
  <si>
    <t>Kitérő a tengerpartra: 5+5km. Dyrhólaey sziklakapu</t>
  </si>
  <si>
    <t>Skógafoss</t>
  </si>
  <si>
    <t>Hvolsvöllur</t>
  </si>
  <si>
    <t>Bitra</t>
  </si>
  <si>
    <t>Elágazás 30-as útra, észak felé</t>
  </si>
  <si>
    <t>Ezen az úton, tiszta időben látszódhat a Hekla (1491m), a 10 évente kitörő vulkán</t>
  </si>
  <si>
    <t>Rykir</t>
  </si>
  <si>
    <t>Elágazás 30-as útra, észak-nyugat felé</t>
  </si>
  <si>
    <t>Elágazás 35-as útra, észak-kelet felé</t>
  </si>
  <si>
    <t>Múli</t>
  </si>
  <si>
    <t>Stóri geysir</t>
  </si>
  <si>
    <t>Gúlfoss</t>
  </si>
  <si>
    <t>Laugarvatn</t>
  </si>
  <si>
    <t>SZÁLLÁS: Campsite vagy Dalsal Youth Hostel</t>
  </si>
  <si>
    <t>2007.06.09
szombat</t>
  </si>
  <si>
    <r>
      <t>Hverager</t>
    </r>
    <r>
      <rPr>
        <sz val="10"/>
        <rFont val="Arial"/>
        <family val="2"/>
      </rPr>
      <t>ð</t>
    </r>
    <r>
      <rPr>
        <sz val="10"/>
        <rFont val="Arial"/>
        <family val="0"/>
      </rPr>
      <t>i</t>
    </r>
  </si>
  <si>
    <t>Þingvellir</t>
  </si>
  <si>
    <t>Nesjavellir</t>
  </si>
  <si>
    <t>A 360-as úton a tóparton dél felé: Nesjavellir. 2000m mély rés, lent 380 fok, forrógőzö feltörések, amelyek morajló hangját mérföldekről is hallani.</t>
  </si>
  <si>
    <t>Grindavík</t>
  </si>
  <si>
    <t>Reykjavík</t>
  </si>
  <si>
    <t>egyelőre átutazás</t>
  </si>
  <si>
    <t>SZÁLLÁS: Austurvegur campsite, az uszoda mellett</t>
  </si>
  <si>
    <t>2007.06.10
vasárnap</t>
  </si>
  <si>
    <t>Blue Lagoon</t>
  </si>
  <si>
    <r>
      <t>Saurb</t>
    </r>
    <r>
      <rPr>
        <sz val="10"/>
        <rFont val="Arial"/>
        <family val="2"/>
      </rPr>
      <t>æ</t>
    </r>
    <r>
      <rPr>
        <sz val="10"/>
        <rFont val="Arial"/>
        <family val="0"/>
      </rPr>
      <t>r</t>
    </r>
  </si>
  <si>
    <t>Fjord-alagút</t>
  </si>
  <si>
    <t>Fizetős alagút a Hvalfjörður alatt</t>
  </si>
  <si>
    <t>Borgarnes</t>
  </si>
  <si>
    <t>8 km után kelet felé kell letérni az 53-as útra, aztán az 50-esen kell menni</t>
  </si>
  <si>
    <t>Húsafell</t>
  </si>
  <si>
    <t>Varmaland</t>
  </si>
  <si>
    <t>visszatérés az 1-es útra</t>
  </si>
  <si>
    <t>Balkastaðir</t>
  </si>
  <si>
    <t>SZÁLLÁS: Balkastaðir camp</t>
  </si>
  <si>
    <t>Blönduós</t>
  </si>
  <si>
    <t>2007.06.11
hétfő</t>
  </si>
  <si>
    <t>Akureyri</t>
  </si>
  <si>
    <t>2007.06.12
kedd</t>
  </si>
  <si>
    <t>Húsavík</t>
  </si>
  <si>
    <t>Reykjahlíð</t>
  </si>
  <si>
    <t>Around Myvatn (lake)</t>
  </si>
  <si>
    <t>Námafjall</t>
  </si>
  <si>
    <t>2007.06.13
szerda</t>
  </si>
  <si>
    <t>Grimstaðir</t>
  </si>
  <si>
    <t>Krafla vulkán</t>
  </si>
  <si>
    <t>Ásbyrgi</t>
  </si>
  <si>
    <r>
      <t xml:space="preserve">Bálnanézés: a kikötőből indulnak bálnaleső hajók. Bálnafajták:humpback, orca, fin, sei, pilot
</t>
    </r>
    <r>
      <rPr>
        <b/>
        <sz val="10"/>
        <rFont val="Arial"/>
        <family val="2"/>
      </rPr>
      <t xml:space="preserve">FÉL TARTALÉKNAP
</t>
    </r>
    <r>
      <rPr>
        <sz val="10"/>
        <rFont val="Arial"/>
        <family val="2"/>
      </rPr>
      <t>SZÁLLÁS: kempingezni lehet a sportpályák mellett (wc, zuhany, főzési lehetőség)</t>
    </r>
  </si>
  <si>
    <t>452 lakos. 1727-ban a Krafla kitörésekor, láva sodorta el a falut, később újjáépült.</t>
  </si>
  <si>
    <t>SZÁLLÁS: a térkép jelöli a kempingezést Grimstaðir mellett</t>
  </si>
  <si>
    <t>2007.06.14
csütörtök</t>
  </si>
  <si>
    <t>2007.06.15
péntek</t>
  </si>
  <si>
    <t>2007.06.16
szombat</t>
  </si>
  <si>
    <t>Dreki</t>
  </si>
  <si>
    <r>
      <t xml:space="preserve">Úttalan utakon, holdbéli tájakon autózás. </t>
    </r>
    <r>
      <rPr>
        <b/>
        <sz val="10"/>
        <rFont val="Arial"/>
        <family val="2"/>
      </rPr>
      <t>Askja vulkáni kráter:</t>
    </r>
    <r>
      <rPr>
        <sz val="10"/>
        <rFont val="Arial"/>
        <family val="0"/>
      </rPr>
      <t xml:space="preserve"> 1875-ös – az európai kontinensen is észlelhetõ – kitörése lávasivataggá lakította a tájat, akkor keletkezett 50 km2 területû kalderája, melyben két krátertó is kialakult. 
A nagyobbik: az </t>
    </r>
    <r>
      <rPr>
        <b/>
        <sz val="10"/>
        <rFont val="Arial"/>
        <family val="2"/>
      </rPr>
      <t>Öskjuvatn</t>
    </r>
    <r>
      <rPr>
        <sz val="10"/>
        <rFont val="Arial"/>
        <family val="0"/>
      </rPr>
      <t xml:space="preserve">  - 217 m mély, Izland legmélyebb tava. Náha nyáron is jégtáblás. 
A kisebbik:</t>
    </r>
    <r>
      <rPr>
        <b/>
        <sz val="10"/>
        <rFont val="Arial"/>
        <family val="2"/>
      </rPr>
      <t xml:space="preserve"> Víti azaz Pokol-tó</t>
    </r>
    <r>
      <rPr>
        <sz val="10"/>
        <rFont val="Arial"/>
        <family val="0"/>
      </rPr>
      <t>,  átmérõje 150 m, kénes szagú 35 fokos vize van, fürödni lehet benne. 
SZÁLLÁS: csak kempingezés lehet</t>
    </r>
  </si>
  <si>
    <t>2007.06.17
vasárnap</t>
  </si>
  <si>
    <t>Vissza a Ringroadra</t>
  </si>
  <si>
    <t>Egilsstaðir</t>
  </si>
  <si>
    <t>2007.06.18
hétfő</t>
  </si>
  <si>
    <t>2007.06.19
kedd</t>
  </si>
  <si>
    <t>2007.06.20
szerda</t>
  </si>
  <si>
    <t>Syeðisfjörður</t>
  </si>
  <si>
    <t>Seyðisfyörður</t>
  </si>
  <si>
    <r>
      <t xml:space="preserve">Lagúna megnézése, </t>
    </r>
    <r>
      <rPr>
        <b/>
        <sz val="10"/>
        <rFont val="Arial"/>
        <family val="2"/>
      </rPr>
      <t>Stafafell Lón (laguna)</t>
    </r>
    <r>
      <rPr>
        <sz val="10"/>
        <rFont val="Arial"/>
        <family val="2"/>
      </rPr>
      <t>, keleti végében hatalmas hattyú kolónia
Gyalogtúrák Stafafelltől északra, színes riolit táj,
 Stafafell Youthhostel/Camp (ha nem tudunk továbbmenni, mert nincs idő)</t>
    </r>
  </si>
  <si>
    <r>
      <t>Kanyon gyalogtúra 2.nap -</t>
    </r>
    <r>
      <rPr>
        <sz val="10"/>
        <rFont val="Arial"/>
        <family val="2"/>
      </rPr>
      <t xml:space="preserve"> ha az időjárás is megengedi, és van idő erre is
Vissza: gyalog a Dettifosstól Ásbyrgibe
SZÁLLÁS: Asbyrgi campsite</t>
    </r>
  </si>
  <si>
    <t>TARTALÉK NAP 1</t>
  </si>
  <si>
    <t>TARTALÉK NAP 2</t>
  </si>
  <si>
    <t>TARTALÉK NAP 3</t>
  </si>
  <si>
    <r>
      <t xml:space="preserve">A </t>
    </r>
    <r>
      <rPr>
        <b/>
        <sz val="10"/>
        <rFont val="Arial"/>
        <family val="2"/>
      </rPr>
      <t>Krafla működő vulkán</t>
    </r>
    <r>
      <rPr>
        <sz val="10"/>
        <rFont val="Arial"/>
        <family val="0"/>
      </rPr>
      <t xml:space="preserve">. Kitérő a Ring Roadról (2x7km). Fantasztikus lávamező.  A Krafla-vulkánt övező lávafolyam még meleg, a Viti-krátertó a helyiek szerint a pokol kapuja. A 90-es években ki is tört, s környezetében a föld még mindig meleg, füstölög, a föltörô kénes gáz pedig rendkívül büdös. Izland legszebb szolfatárái vannak itt, fortyogó iszaptavak, pöfékelő gőzkitörések, füstölgő kőhalmok </t>
    </r>
  </si>
  <si>
    <r>
      <t>Egynapos gyalogtúra</t>
    </r>
    <r>
      <rPr>
        <sz val="10"/>
        <rFont val="Arial"/>
        <family val="0"/>
      </rPr>
      <t xml:space="preserve"> a </t>
    </r>
    <r>
      <rPr>
        <b/>
        <sz val="10"/>
        <rFont val="Arial"/>
        <family val="2"/>
      </rPr>
      <t>Skaftafell Nemzeti Parkban</t>
    </r>
    <r>
      <rPr>
        <sz val="10"/>
        <rFont val="Arial"/>
        <family val="0"/>
      </rPr>
      <t xml:space="preserve"> (266.oldal térkép): Skaftafell Camp, </t>
    </r>
    <r>
      <rPr>
        <b/>
        <sz val="10"/>
        <rFont val="Arial"/>
        <family val="2"/>
      </rPr>
      <t>Swartifoss</t>
    </r>
    <r>
      <rPr>
        <sz val="10"/>
        <rFont val="Arial"/>
        <family val="0"/>
      </rPr>
      <t xml:space="preserve"> vízesés, Sjónarsker, Fremrihnaukur, Nyrđrihnaukur, Skaftafellsheiđi, Skaftafell Camp
SZÁLLÁS: Skaftafell National Park campsite</t>
    </r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</si>
  <si>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</si>
  <si>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</si>
  <si>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</si>
  <si>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</si>
  <si>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</si>
  <si>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</si>
  <si>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</si>
  <si>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</si>
  <si>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</si>
  <si>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</si>
  <si>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</si>
  <si>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</si>
  <si>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</si>
  <si>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</si>
  <si>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</si>
  <si>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</si>
  <si>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</si>
  <si>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2007.06.21
csütörtök</t>
  </si>
  <si>
    <r>
      <t>Seyðisfyörður</t>
    </r>
    <r>
      <rPr>
        <sz val="10"/>
        <rFont val="Arial"/>
        <family val="0"/>
      </rPr>
      <t>: Templom, mellette lavina emlékmű 1885-ben 24 áldozat, és 1996-ban nem halt meg senki
Múzeum, norvég halászok házai a késői 19.szd-ból
1906: tengeralatti kábelösszeköttetés Európával - 2003: üvegszálaskábel a tenger alatt
A kikötőben régi halászhajó. Skaftafell kultúrális központ:zenészek, művészek, kiállítások
15 percnyire a várostól: Fjardasel Hydroelectric Power  Station (1913 vizierőmű- ingyen vezetett túrák)</t>
    </r>
  </si>
  <si>
    <t xml:space="preserve">1. opció: Lakagigar </t>
  </si>
  <si>
    <r>
      <t>2. opció:</t>
    </r>
    <r>
      <rPr>
        <sz val="10"/>
        <rFont val="Arial"/>
        <family val="2"/>
      </rPr>
      <t>Þorsmörk</t>
    </r>
  </si>
  <si>
    <r>
      <t>Þorsmörk</t>
    </r>
    <r>
      <rPr>
        <sz val="10"/>
        <rFont val="Arial"/>
        <family val="0"/>
      </rPr>
      <t>: Színes hegyek, riolit kőzetek, az egyik legérdeksebb/szebb táj ez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</si>
</sst>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yyyy/mm/dd\ dddd"/>
    <numFmt numFmtId="167" formatCode="yyyy/mm/dd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vertical="top" wrapText="1"/>
    </xf>
    <xf numFmtId="20" fontId="0" fillId="0" borderId="1" xfId="0" applyNumberFormat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3" fontId="0" fillId="4" borderId="1" xfId="0" applyNumberFormat="1" applyFill="1" applyBorder="1" applyAlignment="1">
      <alignment vertical="top"/>
    </xf>
    <xf numFmtId="3" fontId="0" fillId="5" borderId="1" xfId="0" applyNumberFormat="1" applyFill="1" applyBorder="1" applyAlignment="1">
      <alignment vertical="top"/>
    </xf>
    <xf numFmtId="167" fontId="0" fillId="0" borderId="5" xfId="0" applyNumberForma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3" fontId="0" fillId="0" borderId="1" xfId="0" applyNumberFormat="1" applyBorder="1" applyAlignment="1" quotePrefix="1">
      <alignment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3" fontId="2" fillId="6" borderId="1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11</xdr:col>
      <xdr:colOff>28575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6924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11</xdr:row>
      <xdr:rowOff>104775</xdr:rowOff>
    </xdr:from>
    <xdr:to>
      <xdr:col>10</xdr:col>
      <xdr:colOff>323850</xdr:colOff>
      <xdr:row>13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952625"/>
          <a:ext cx="6143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14</xdr:row>
      <xdr:rowOff>9525</xdr:rowOff>
    </xdr:from>
    <xdr:to>
      <xdr:col>10</xdr:col>
      <xdr:colOff>590550</xdr:colOff>
      <xdr:row>35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2343150"/>
          <a:ext cx="3486150" cy="348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4">
      <selection activeCell="N20" sqref="N20"/>
    </sheetView>
  </sheetViews>
  <sheetFormatPr defaultColWidth="9.140625" defaultRowHeight="12.75"/>
  <cols>
    <col min="1" max="1" width="10.140625" style="0" bestFit="1" customWidth="1"/>
    <col min="2" max="2" width="8.57421875" style="0" bestFit="1" customWidth="1"/>
    <col min="3" max="3" width="13.57421875" style="0" bestFit="1" customWidth="1"/>
    <col min="4" max="4" width="7.00390625" style="0" bestFit="1" customWidth="1"/>
    <col min="5" max="5" width="10.00390625" style="0" customWidth="1"/>
  </cols>
  <sheetData>
    <row r="1" ht="18">
      <c r="A1" s="8" t="s">
        <v>33</v>
      </c>
    </row>
    <row r="15" spans="1:5" ht="12.75">
      <c r="A15" s="7" t="s">
        <v>30</v>
      </c>
      <c r="B15" s="7" t="s">
        <v>31</v>
      </c>
      <c r="C15" s="7" t="s">
        <v>32</v>
      </c>
      <c r="D15" s="7" t="s">
        <v>27</v>
      </c>
      <c r="E15" s="7" t="s">
        <v>28</v>
      </c>
    </row>
    <row r="16" spans="1:5" ht="12.75">
      <c r="A16" s="1">
        <v>39235</v>
      </c>
      <c r="B16" s="2" t="s">
        <v>25</v>
      </c>
      <c r="C16" s="9" t="s">
        <v>17</v>
      </c>
      <c r="D16" s="2"/>
      <c r="E16" s="3">
        <v>0.625</v>
      </c>
    </row>
    <row r="17" spans="1:5" ht="12.75">
      <c r="A17" s="1">
        <v>39236</v>
      </c>
      <c r="B17" s="2" t="s">
        <v>24</v>
      </c>
      <c r="C17" s="9" t="s">
        <v>18</v>
      </c>
      <c r="D17" s="3">
        <v>0.20833333333333334</v>
      </c>
      <c r="E17" s="3">
        <v>0.25</v>
      </c>
    </row>
    <row r="18" spans="1:5" ht="12.75">
      <c r="A18" s="1">
        <v>39237</v>
      </c>
      <c r="B18" s="2" t="s">
        <v>23</v>
      </c>
      <c r="C18" s="9" t="s">
        <v>19</v>
      </c>
      <c r="D18" s="3">
        <v>0.25</v>
      </c>
      <c r="E18" s="3">
        <v>0.7083333333333334</v>
      </c>
    </row>
    <row r="19" spans="1:5" ht="12.75">
      <c r="A19" s="1">
        <v>39238</v>
      </c>
      <c r="B19" s="2" t="s">
        <v>22</v>
      </c>
      <c r="C19" s="9" t="s">
        <v>20</v>
      </c>
      <c r="D19" s="3">
        <v>0.375</v>
      </c>
      <c r="E19" s="2"/>
    </row>
    <row r="20" spans="1:5" ht="12.75">
      <c r="A20" s="4"/>
      <c r="B20" s="5"/>
      <c r="C20" s="5"/>
      <c r="D20" s="5"/>
      <c r="E20" s="6"/>
    </row>
    <row r="21" spans="1:5" ht="12.75">
      <c r="A21" s="1">
        <v>39254</v>
      </c>
      <c r="B21" s="2" t="s">
        <v>21</v>
      </c>
      <c r="C21" s="10" t="s">
        <v>20</v>
      </c>
      <c r="D21" s="2"/>
      <c r="E21" s="3">
        <v>0.5416666666666666</v>
      </c>
    </row>
    <row r="22" spans="1:5" ht="12.75">
      <c r="A22" s="1">
        <v>39255</v>
      </c>
      <c r="B22" s="2" t="s">
        <v>26</v>
      </c>
      <c r="C22" s="10" t="s">
        <v>29</v>
      </c>
      <c r="D22" s="3">
        <v>0.25</v>
      </c>
      <c r="E22" s="3">
        <v>0.3541666666666667</v>
      </c>
    </row>
    <row r="23" spans="1:5" ht="12.75">
      <c r="A23" s="1">
        <v>39256</v>
      </c>
      <c r="B23" s="2" t="s">
        <v>25</v>
      </c>
      <c r="C23" s="10" t="s">
        <v>17</v>
      </c>
      <c r="D23" s="3">
        <v>0.7083333333333334</v>
      </c>
      <c r="E23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E2" sqref="E2"/>
    </sheetView>
  </sheetViews>
  <sheetFormatPr defaultColWidth="9.140625" defaultRowHeight="12.75"/>
  <cols>
    <col min="1" max="1" width="7.57421875" style="11" customWidth="1"/>
    <col min="2" max="2" width="10.00390625" style="12" customWidth="1"/>
    <col min="3" max="3" width="18.140625" style="11" customWidth="1"/>
    <col min="4" max="4" width="8.57421875" style="14" bestFit="1" customWidth="1"/>
    <col min="5" max="5" width="7.8515625" style="14" bestFit="1" customWidth="1"/>
    <col min="6" max="6" width="8.00390625" style="14" customWidth="1"/>
    <col min="7" max="7" width="71.7109375" style="11" customWidth="1"/>
    <col min="8" max="8" width="20.140625" style="11" customWidth="1"/>
    <col min="9" max="16384" width="9.140625" style="11" customWidth="1"/>
  </cols>
  <sheetData>
    <row r="1" spans="1:8" ht="12.75">
      <c r="A1" s="29" t="s">
        <v>31</v>
      </c>
      <c r="B1" s="30" t="s">
        <v>34</v>
      </c>
      <c r="C1" s="29" t="s">
        <v>35</v>
      </c>
      <c r="D1" s="31" t="s">
        <v>39</v>
      </c>
      <c r="E1" s="31" t="s">
        <v>40</v>
      </c>
      <c r="F1" s="31" t="s">
        <v>41</v>
      </c>
      <c r="G1" s="29" t="s">
        <v>36</v>
      </c>
      <c r="H1" s="13" t="s">
        <v>37</v>
      </c>
    </row>
    <row r="2" spans="1:7" ht="114.75">
      <c r="A2" s="16" t="s">
        <v>129</v>
      </c>
      <c r="B2" s="18" t="s">
        <v>38</v>
      </c>
      <c r="C2" s="19" t="s">
        <v>121</v>
      </c>
      <c r="D2" s="17">
        <v>0</v>
      </c>
      <c r="E2" s="17"/>
      <c r="F2" s="17">
        <v>0</v>
      </c>
      <c r="G2" s="25" t="s">
        <v>147</v>
      </c>
    </row>
    <row r="3" spans="1:7" ht="25.5">
      <c r="A3" s="16"/>
      <c r="B3" s="15"/>
      <c r="C3" s="11" t="s">
        <v>116</v>
      </c>
      <c r="D3" s="17">
        <v>21</v>
      </c>
      <c r="E3" s="17"/>
      <c r="F3" s="17">
        <f>F2+D3</f>
        <v>21</v>
      </c>
      <c r="G3" s="25" t="s">
        <v>0</v>
      </c>
    </row>
    <row r="4" spans="1:7" ht="12.75">
      <c r="A4" s="16"/>
      <c r="B4" s="15"/>
      <c r="C4" s="16" t="s">
        <v>42</v>
      </c>
      <c r="D4" s="17">
        <v>84</v>
      </c>
      <c r="E4" s="17"/>
      <c r="F4" s="17">
        <f>F3+D4</f>
        <v>105</v>
      </c>
      <c r="G4" s="16" t="s">
        <v>43</v>
      </c>
    </row>
    <row r="5" spans="1:7" ht="38.25">
      <c r="A5" s="16"/>
      <c r="B5" s="15"/>
      <c r="C5" s="16" t="s">
        <v>44</v>
      </c>
      <c r="D5" s="17">
        <v>88</v>
      </c>
      <c r="E5" s="17"/>
      <c r="F5" s="17">
        <f aca="true" t="shared" si="0" ref="F5:F59">F4+D5</f>
        <v>193</v>
      </c>
      <c r="G5" s="15" t="s">
        <v>45</v>
      </c>
    </row>
    <row r="6" spans="1:7" ht="51">
      <c r="A6" s="16"/>
      <c r="B6" s="15"/>
      <c r="C6" s="16" t="s">
        <v>47</v>
      </c>
      <c r="D6" s="17">
        <f>13+22+41</f>
        <v>76</v>
      </c>
      <c r="E6" s="21"/>
      <c r="F6" s="17">
        <f t="shared" si="0"/>
        <v>269</v>
      </c>
      <c r="G6" s="26" t="s">
        <v>122</v>
      </c>
    </row>
    <row r="7" spans="1:7" ht="25.5">
      <c r="A7" s="16"/>
      <c r="B7" s="18"/>
      <c r="C7" s="16" t="s">
        <v>46</v>
      </c>
      <c r="D7" s="17">
        <v>28</v>
      </c>
      <c r="E7" s="17"/>
      <c r="F7" s="17">
        <f t="shared" si="0"/>
        <v>297</v>
      </c>
      <c r="G7" s="25" t="s">
        <v>1</v>
      </c>
    </row>
    <row r="8" spans="1:7" ht="12.75">
      <c r="A8" s="16"/>
      <c r="B8" s="18"/>
      <c r="C8" s="16"/>
      <c r="D8" s="17"/>
      <c r="E8" s="17"/>
      <c r="F8" s="17">
        <f t="shared" si="0"/>
        <v>297</v>
      </c>
      <c r="G8" s="15" t="s">
        <v>2</v>
      </c>
    </row>
    <row r="9" spans="1:7" ht="12.75">
      <c r="A9" s="16"/>
      <c r="B9" s="18"/>
      <c r="C9" s="16" t="s">
        <v>49</v>
      </c>
      <c r="D9" s="17">
        <f>107+23</f>
        <v>130</v>
      </c>
      <c r="E9" s="22">
        <f>SUM(D2:D9)</f>
        <v>427</v>
      </c>
      <c r="F9" s="17">
        <f t="shared" si="0"/>
        <v>427</v>
      </c>
      <c r="G9" s="16" t="s">
        <v>50</v>
      </c>
    </row>
    <row r="10" spans="1:7" ht="51">
      <c r="A10" s="16" t="s">
        <v>130</v>
      </c>
      <c r="B10" s="18" t="s">
        <v>48</v>
      </c>
      <c r="C10" s="15" t="s">
        <v>51</v>
      </c>
      <c r="D10" s="17">
        <v>0</v>
      </c>
      <c r="E10" s="20">
        <v>0</v>
      </c>
      <c r="F10" s="17">
        <f t="shared" si="0"/>
        <v>427</v>
      </c>
      <c r="G10" s="25" t="s">
        <v>128</v>
      </c>
    </row>
    <row r="11" spans="1:7" ht="63.75">
      <c r="A11" s="16" t="s">
        <v>131</v>
      </c>
      <c r="B11" s="18" t="s">
        <v>52</v>
      </c>
      <c r="C11" s="15" t="s">
        <v>53</v>
      </c>
      <c r="D11" s="17">
        <v>94</v>
      </c>
      <c r="E11" s="17"/>
      <c r="F11" s="17">
        <f t="shared" si="0"/>
        <v>521</v>
      </c>
      <c r="G11" s="15" t="s">
        <v>54</v>
      </c>
    </row>
    <row r="12" spans="1:7" ht="38.25">
      <c r="A12" s="16"/>
      <c r="B12" s="18"/>
      <c r="C12" s="15" t="s">
        <v>148</v>
      </c>
      <c r="D12" s="17">
        <v>100</v>
      </c>
      <c r="E12" s="17"/>
      <c r="F12" s="17">
        <f t="shared" si="0"/>
        <v>621</v>
      </c>
      <c r="G12" s="15" t="s">
        <v>56</v>
      </c>
    </row>
    <row r="13" spans="1:7" ht="12.75">
      <c r="A13" s="16"/>
      <c r="B13" s="18"/>
      <c r="C13" s="15" t="s">
        <v>149</v>
      </c>
      <c r="D13" s="28">
        <f>32+32</f>
        <v>64</v>
      </c>
      <c r="E13" s="17"/>
      <c r="F13" s="17">
        <f t="shared" si="0"/>
        <v>685</v>
      </c>
      <c r="G13" s="25" t="s">
        <v>150</v>
      </c>
    </row>
    <row r="14" spans="1:7" ht="51">
      <c r="A14" s="16"/>
      <c r="B14" s="15"/>
      <c r="C14" s="16" t="s">
        <v>55</v>
      </c>
      <c r="D14" s="17">
        <v>68</v>
      </c>
      <c r="E14" s="23">
        <f>SUM(D11:D14)</f>
        <v>326</v>
      </c>
      <c r="F14" s="17">
        <f t="shared" si="0"/>
        <v>753</v>
      </c>
      <c r="G14" s="25" t="s">
        <v>3</v>
      </c>
    </row>
    <row r="15" spans="1:7" ht="38.25">
      <c r="A15" s="16" t="s">
        <v>132</v>
      </c>
      <c r="B15" s="18" t="s">
        <v>57</v>
      </c>
      <c r="C15" s="16" t="s">
        <v>58</v>
      </c>
      <c r="D15" s="17">
        <f>14+10</f>
        <v>24</v>
      </c>
      <c r="E15" s="17"/>
      <c r="F15" s="17">
        <f t="shared" si="0"/>
        <v>777</v>
      </c>
      <c r="G15" s="16" t="s">
        <v>59</v>
      </c>
    </row>
    <row r="16" spans="1:7" ht="12.75">
      <c r="A16" s="16"/>
      <c r="B16" s="15"/>
      <c r="C16" s="16" t="s">
        <v>60</v>
      </c>
      <c r="D16" s="17">
        <v>21</v>
      </c>
      <c r="E16" s="17"/>
      <c r="F16" s="17">
        <f t="shared" si="0"/>
        <v>798</v>
      </c>
      <c r="G16" s="27" t="s">
        <v>4</v>
      </c>
    </row>
    <row r="17" spans="1:7" ht="12.75">
      <c r="A17" s="16"/>
      <c r="B17" s="15"/>
      <c r="C17" s="16" t="s">
        <v>61</v>
      </c>
      <c r="D17" s="17">
        <f>50+6+5</f>
        <v>61</v>
      </c>
      <c r="E17" s="17"/>
      <c r="F17" s="17">
        <f t="shared" si="0"/>
        <v>859</v>
      </c>
      <c r="G17" s="16" t="s">
        <v>64</v>
      </c>
    </row>
    <row r="18" spans="1:7" ht="12.75">
      <c r="A18" s="16"/>
      <c r="B18" s="15"/>
      <c r="C18" s="16" t="s">
        <v>62</v>
      </c>
      <c r="D18" s="17">
        <f>13+21</f>
        <v>34</v>
      </c>
      <c r="E18" s="17"/>
      <c r="F18" s="17">
        <f t="shared" si="0"/>
        <v>893</v>
      </c>
      <c r="G18" s="16" t="s">
        <v>63</v>
      </c>
    </row>
    <row r="19" spans="1:7" ht="12.75">
      <c r="A19" s="16"/>
      <c r="B19" s="15"/>
      <c r="C19" s="16" t="s">
        <v>65</v>
      </c>
      <c r="D19" s="17">
        <v>17</v>
      </c>
      <c r="E19" s="17"/>
      <c r="F19" s="17">
        <f t="shared" si="0"/>
        <v>910</v>
      </c>
      <c r="G19" s="16" t="s">
        <v>66</v>
      </c>
    </row>
    <row r="20" spans="1:7" ht="12.75">
      <c r="A20" s="16"/>
      <c r="B20" s="15"/>
      <c r="C20" s="16"/>
      <c r="D20" s="17">
        <v>14</v>
      </c>
      <c r="E20" s="17"/>
      <c r="F20" s="17">
        <f t="shared" si="0"/>
        <v>924</v>
      </c>
      <c r="G20" s="16" t="s">
        <v>67</v>
      </c>
    </row>
    <row r="21" spans="1:7" ht="12.75">
      <c r="A21" s="16"/>
      <c r="B21" s="15"/>
      <c r="C21" s="16" t="s">
        <v>68</v>
      </c>
      <c r="D21" s="17">
        <v>25</v>
      </c>
      <c r="E21" s="17"/>
      <c r="F21" s="17">
        <f t="shared" si="0"/>
        <v>949</v>
      </c>
      <c r="G21" s="16"/>
    </row>
    <row r="22" spans="1:7" ht="25.5">
      <c r="A22" s="16"/>
      <c r="B22" s="15"/>
      <c r="C22" s="16" t="s">
        <v>69</v>
      </c>
      <c r="D22" s="17">
        <v>10</v>
      </c>
      <c r="E22" s="17"/>
      <c r="F22" s="17">
        <f t="shared" si="0"/>
        <v>959</v>
      </c>
      <c r="G22" s="15" t="s">
        <v>5</v>
      </c>
    </row>
    <row r="23" spans="1:7" ht="12.75">
      <c r="A23" s="16"/>
      <c r="B23" s="15"/>
      <c r="C23" s="16" t="s">
        <v>70</v>
      </c>
      <c r="D23" s="17">
        <v>5</v>
      </c>
      <c r="E23" s="17"/>
      <c r="F23" s="17">
        <f t="shared" si="0"/>
        <v>964</v>
      </c>
      <c r="G23" s="27" t="s">
        <v>6</v>
      </c>
    </row>
    <row r="24" spans="1:7" ht="12.75">
      <c r="A24" s="16"/>
      <c r="B24" s="15"/>
      <c r="C24" s="16" t="s">
        <v>68</v>
      </c>
      <c r="D24" s="17">
        <v>15</v>
      </c>
      <c r="E24" s="17"/>
      <c r="F24" s="17">
        <f t="shared" si="0"/>
        <v>979</v>
      </c>
      <c r="G24" s="16"/>
    </row>
    <row r="25" spans="1:7" ht="12.75">
      <c r="A25" s="16"/>
      <c r="B25" s="15"/>
      <c r="C25" s="16" t="s">
        <v>71</v>
      </c>
      <c r="D25" s="17">
        <f>11+12</f>
        <v>23</v>
      </c>
      <c r="E25" s="20">
        <f>SUM(D15:D25)</f>
        <v>249</v>
      </c>
      <c r="F25" s="17">
        <f t="shared" si="0"/>
        <v>1002</v>
      </c>
      <c r="G25" s="16" t="s">
        <v>72</v>
      </c>
    </row>
    <row r="26" spans="1:7" ht="30.75" customHeight="1">
      <c r="A26" s="16" t="s">
        <v>133</v>
      </c>
      <c r="B26" s="18" t="s">
        <v>73</v>
      </c>
      <c r="C26" s="16" t="s">
        <v>74</v>
      </c>
      <c r="D26" s="17">
        <f>13+16</f>
        <v>29</v>
      </c>
      <c r="E26" s="17"/>
      <c r="F26" s="17">
        <f t="shared" si="0"/>
        <v>1031</v>
      </c>
      <c r="G26" s="25" t="s">
        <v>7</v>
      </c>
    </row>
    <row r="27" spans="1:7" ht="51">
      <c r="A27" s="16"/>
      <c r="B27" s="15"/>
      <c r="C27" s="16" t="s">
        <v>75</v>
      </c>
      <c r="D27" s="17">
        <v>36</v>
      </c>
      <c r="E27" s="17"/>
      <c r="F27" s="17">
        <f t="shared" si="0"/>
        <v>1067</v>
      </c>
      <c r="G27" s="25" t="s">
        <v>8</v>
      </c>
    </row>
    <row r="28" spans="1:7" ht="25.5">
      <c r="A28" s="16"/>
      <c r="B28" s="15"/>
      <c r="C28" s="16" t="s">
        <v>76</v>
      </c>
      <c r="D28" s="17">
        <f>12+11</f>
        <v>23</v>
      </c>
      <c r="E28" s="17"/>
      <c r="F28" s="17">
        <f t="shared" si="0"/>
        <v>1090</v>
      </c>
      <c r="G28" s="15" t="s">
        <v>77</v>
      </c>
    </row>
    <row r="29" spans="1:7" ht="12.75">
      <c r="A29" s="16"/>
      <c r="B29" s="15"/>
      <c r="C29" s="16" t="s">
        <v>79</v>
      </c>
      <c r="D29" s="17">
        <f>35+8</f>
        <v>43</v>
      </c>
      <c r="E29" s="17"/>
      <c r="F29" s="17">
        <f t="shared" si="0"/>
        <v>1133</v>
      </c>
      <c r="G29" s="16" t="s">
        <v>80</v>
      </c>
    </row>
    <row r="30" spans="1:7" ht="12.75">
      <c r="A30" s="16"/>
      <c r="B30" s="15"/>
      <c r="C30" s="16" t="s">
        <v>78</v>
      </c>
      <c r="D30" s="17">
        <f>41+15</f>
        <v>56</v>
      </c>
      <c r="E30" s="22">
        <f>SUM(D26:D30)</f>
        <v>187</v>
      </c>
      <c r="F30" s="17">
        <f t="shared" si="0"/>
        <v>1189</v>
      </c>
      <c r="G30" s="16" t="s">
        <v>81</v>
      </c>
    </row>
    <row r="31" spans="1:7" ht="51">
      <c r="A31" s="16" t="s">
        <v>134</v>
      </c>
      <c r="B31" s="18" t="s">
        <v>82</v>
      </c>
      <c r="C31" s="16" t="s">
        <v>83</v>
      </c>
      <c r="D31" s="17">
        <v>5</v>
      </c>
      <c r="E31" s="17"/>
      <c r="F31" s="17">
        <f t="shared" si="0"/>
        <v>1194</v>
      </c>
      <c r="G31" s="25" t="s">
        <v>9</v>
      </c>
    </row>
    <row r="32" spans="1:7" ht="38.25">
      <c r="A32" s="16"/>
      <c r="B32" s="15"/>
      <c r="C32" s="16" t="s">
        <v>79</v>
      </c>
      <c r="D32" s="17">
        <f>15+41</f>
        <v>56</v>
      </c>
      <c r="E32" s="17"/>
      <c r="F32" s="17">
        <f t="shared" si="0"/>
        <v>1250</v>
      </c>
      <c r="G32" s="25" t="s">
        <v>10</v>
      </c>
    </row>
    <row r="33" spans="1:7" ht="12.75">
      <c r="A33" s="16"/>
      <c r="B33" s="15"/>
      <c r="C33" s="16" t="s">
        <v>84</v>
      </c>
      <c r="D33" s="17">
        <f>8+12+4</f>
        <v>24</v>
      </c>
      <c r="E33" s="17"/>
      <c r="F33" s="17">
        <f t="shared" si="0"/>
        <v>1274</v>
      </c>
      <c r="G33" s="16"/>
    </row>
    <row r="34" spans="1:7" ht="12.75">
      <c r="A34" s="16"/>
      <c r="B34" s="15"/>
      <c r="C34" s="16" t="s">
        <v>85</v>
      </c>
      <c r="D34" s="17">
        <v>5</v>
      </c>
      <c r="E34" s="17"/>
      <c r="F34" s="17">
        <f t="shared" si="0"/>
        <v>1279</v>
      </c>
      <c r="G34" s="16" t="s">
        <v>86</v>
      </c>
    </row>
    <row r="35" spans="1:7" ht="12.75">
      <c r="A35" s="16"/>
      <c r="B35" s="15"/>
      <c r="C35" s="16" t="s">
        <v>87</v>
      </c>
      <c r="D35" s="17">
        <f>11+24</f>
        <v>35</v>
      </c>
      <c r="E35" s="17"/>
      <c r="F35" s="17">
        <f t="shared" si="0"/>
        <v>1314</v>
      </c>
      <c r="G35" s="16" t="s">
        <v>88</v>
      </c>
    </row>
    <row r="36" spans="1:7" ht="12.75">
      <c r="A36" s="16"/>
      <c r="B36" s="15"/>
      <c r="C36" s="16"/>
      <c r="D36" s="17">
        <f>8+5+6+20+4</f>
        <v>43</v>
      </c>
      <c r="E36" s="17"/>
      <c r="F36" s="17">
        <f t="shared" si="0"/>
        <v>1357</v>
      </c>
      <c r="G36" s="16"/>
    </row>
    <row r="37" spans="1:7" ht="25.5">
      <c r="A37" s="16"/>
      <c r="B37" s="15"/>
      <c r="C37" s="16" t="s">
        <v>89</v>
      </c>
      <c r="D37" s="17">
        <f>20+10</f>
        <v>30</v>
      </c>
      <c r="E37" s="17"/>
      <c r="F37" s="17">
        <f t="shared" si="0"/>
        <v>1387</v>
      </c>
      <c r="G37" s="25" t="s">
        <v>11</v>
      </c>
    </row>
    <row r="38" spans="1:7" ht="12.75">
      <c r="A38" s="16"/>
      <c r="B38" s="15"/>
      <c r="C38" s="16" t="s">
        <v>90</v>
      </c>
      <c r="D38" s="17">
        <f>10+20+23</f>
        <v>53</v>
      </c>
      <c r="E38" s="17"/>
      <c r="F38" s="17">
        <f t="shared" si="0"/>
        <v>1440</v>
      </c>
      <c r="G38" s="16" t="s">
        <v>91</v>
      </c>
    </row>
    <row r="39" spans="1:7" ht="12.75">
      <c r="A39" s="16"/>
      <c r="B39" s="15"/>
      <c r="C39" s="16" t="s">
        <v>92</v>
      </c>
      <c r="D39" s="17">
        <f>20+49</f>
        <v>69</v>
      </c>
      <c r="E39" s="20">
        <f>SUM(D31:D39)</f>
        <v>320</v>
      </c>
      <c r="F39" s="17">
        <f t="shared" si="0"/>
        <v>1509</v>
      </c>
      <c r="G39" s="16" t="s">
        <v>93</v>
      </c>
    </row>
    <row r="40" spans="1:7" ht="38.25">
      <c r="A40" s="16" t="s">
        <v>135</v>
      </c>
      <c r="B40" s="18" t="s">
        <v>95</v>
      </c>
      <c r="C40" s="16" t="s">
        <v>94</v>
      </c>
      <c r="D40" s="17">
        <f>35+52</f>
        <v>87</v>
      </c>
      <c r="E40" s="17"/>
      <c r="F40" s="17">
        <f t="shared" si="0"/>
        <v>1596</v>
      </c>
      <c r="G40" s="16"/>
    </row>
    <row r="41" spans="1:7" ht="25.5">
      <c r="A41" s="16"/>
      <c r="B41" s="15"/>
      <c r="C41" s="16" t="s">
        <v>96</v>
      </c>
      <c r="D41" s="17">
        <f>52+71</f>
        <v>123</v>
      </c>
      <c r="E41" s="17"/>
      <c r="F41" s="17">
        <f t="shared" si="0"/>
        <v>1719</v>
      </c>
      <c r="G41" s="25" t="s">
        <v>12</v>
      </c>
    </row>
    <row r="42" spans="1:7" ht="51">
      <c r="A42" s="16"/>
      <c r="B42" s="15"/>
      <c r="C42" s="16" t="s">
        <v>98</v>
      </c>
      <c r="D42" s="17">
        <f>46+38+9</f>
        <v>93</v>
      </c>
      <c r="E42" s="22">
        <f>SUM(D40:D42)</f>
        <v>303</v>
      </c>
      <c r="F42" s="17">
        <f t="shared" si="0"/>
        <v>1812</v>
      </c>
      <c r="G42" s="25" t="s">
        <v>13</v>
      </c>
    </row>
    <row r="43" spans="1:7" ht="51">
      <c r="A43" s="16" t="s">
        <v>136</v>
      </c>
      <c r="B43" s="18" t="s">
        <v>97</v>
      </c>
      <c r="C43" s="16" t="s">
        <v>98</v>
      </c>
      <c r="D43" s="17">
        <v>0</v>
      </c>
      <c r="E43" s="20">
        <f>SUM(D43)</f>
        <v>0</v>
      </c>
      <c r="F43" s="17">
        <f t="shared" si="0"/>
        <v>1812</v>
      </c>
      <c r="G43" s="15" t="s">
        <v>106</v>
      </c>
    </row>
    <row r="44" spans="1:7" ht="38.25">
      <c r="A44" s="16" t="s">
        <v>137</v>
      </c>
      <c r="B44" s="18" t="s">
        <v>102</v>
      </c>
      <c r="C44" s="16" t="s">
        <v>99</v>
      </c>
      <c r="D44" s="17">
        <f>8+48</f>
        <v>56</v>
      </c>
      <c r="E44" s="17"/>
      <c r="F44" s="17">
        <f t="shared" si="0"/>
        <v>1868</v>
      </c>
      <c r="G44" s="16" t="s">
        <v>107</v>
      </c>
    </row>
    <row r="45" spans="1:7" ht="130.5" customHeight="1">
      <c r="A45" s="16"/>
      <c r="B45" s="15"/>
      <c r="C45" s="16" t="s">
        <v>100</v>
      </c>
      <c r="D45" s="17">
        <f>13+5+15</f>
        <v>33</v>
      </c>
      <c r="E45" s="17"/>
      <c r="F45" s="17">
        <f t="shared" si="0"/>
        <v>1901</v>
      </c>
      <c r="G45" s="25" t="s">
        <v>14</v>
      </c>
    </row>
    <row r="46" spans="1:7" ht="25.5">
      <c r="A46" s="16"/>
      <c r="B46" s="15"/>
      <c r="C46" s="16" t="s">
        <v>101</v>
      </c>
      <c r="D46" s="17">
        <v>6</v>
      </c>
      <c r="E46" s="17"/>
      <c r="F46" s="17">
        <f t="shared" si="0"/>
        <v>1907</v>
      </c>
      <c r="G46" s="25" t="s">
        <v>15</v>
      </c>
    </row>
    <row r="47" spans="1:7" ht="76.5">
      <c r="A47" s="16"/>
      <c r="B47" s="15"/>
      <c r="C47" s="16" t="s">
        <v>104</v>
      </c>
      <c r="D47" s="17">
        <f>7+7</f>
        <v>14</v>
      </c>
      <c r="E47" s="17"/>
      <c r="F47" s="17">
        <f t="shared" si="0"/>
        <v>1921</v>
      </c>
      <c r="G47" s="15" t="s">
        <v>127</v>
      </c>
    </row>
    <row r="48" spans="1:7" ht="12.75">
      <c r="A48" s="16"/>
      <c r="B48" s="15"/>
      <c r="C48" s="16" t="s">
        <v>103</v>
      </c>
      <c r="D48" s="17">
        <v>38</v>
      </c>
      <c r="E48" s="22">
        <f>SUM(D44:D48)</f>
        <v>147</v>
      </c>
      <c r="F48" s="17">
        <f t="shared" si="0"/>
        <v>1959</v>
      </c>
      <c r="G48" s="15" t="s">
        <v>108</v>
      </c>
    </row>
    <row r="49" spans="1:7" ht="117.75" customHeight="1">
      <c r="A49" s="16" t="s">
        <v>138</v>
      </c>
      <c r="B49" s="24" t="s">
        <v>109</v>
      </c>
      <c r="C49" s="16" t="s">
        <v>105</v>
      </c>
      <c r="D49" s="17">
        <v>53</v>
      </c>
      <c r="E49" s="20">
        <f>SUM(D49)</f>
        <v>53</v>
      </c>
      <c r="F49" s="17">
        <f t="shared" si="0"/>
        <v>2012</v>
      </c>
      <c r="G49" s="25" t="s">
        <v>16</v>
      </c>
    </row>
    <row r="50" spans="1:7" ht="38.25">
      <c r="A50" s="16" t="s">
        <v>139</v>
      </c>
      <c r="B50" s="24" t="s">
        <v>110</v>
      </c>
      <c r="C50" s="16" t="s">
        <v>105</v>
      </c>
      <c r="D50" s="17">
        <v>0</v>
      </c>
      <c r="E50" s="22">
        <f>SUM(D50)</f>
        <v>0</v>
      </c>
      <c r="F50" s="17">
        <f t="shared" si="0"/>
        <v>2012</v>
      </c>
      <c r="G50" s="25" t="s">
        <v>123</v>
      </c>
    </row>
    <row r="51" spans="1:7" ht="102">
      <c r="A51" s="16" t="s">
        <v>140</v>
      </c>
      <c r="B51" s="18" t="s">
        <v>111</v>
      </c>
      <c r="C51" s="16" t="s">
        <v>112</v>
      </c>
      <c r="D51" s="17">
        <f>53+60+20+13</f>
        <v>146</v>
      </c>
      <c r="E51" s="20">
        <f>SUM(D51)</f>
        <v>146</v>
      </c>
      <c r="F51" s="17">
        <f t="shared" si="0"/>
        <v>2158</v>
      </c>
      <c r="G51" s="15" t="s">
        <v>113</v>
      </c>
    </row>
    <row r="52" spans="1:7" ht="38.25">
      <c r="A52" s="16" t="s">
        <v>141</v>
      </c>
      <c r="B52" s="18" t="s">
        <v>114</v>
      </c>
      <c r="C52" s="16" t="s">
        <v>115</v>
      </c>
      <c r="D52" s="17">
        <f>60+20+13</f>
        <v>93</v>
      </c>
      <c r="E52" s="17"/>
      <c r="F52" s="17">
        <f t="shared" si="0"/>
        <v>2251</v>
      </c>
      <c r="G52" s="16"/>
    </row>
    <row r="53" spans="1:7" ht="12.75">
      <c r="A53" s="16"/>
      <c r="B53" s="15"/>
      <c r="C53" s="16" t="s">
        <v>116</v>
      </c>
      <c r="D53" s="16">
        <f>27+12+50+15+32+23</f>
        <v>159</v>
      </c>
      <c r="E53" s="22">
        <f>SUM(D52:D53)</f>
        <v>252</v>
      </c>
      <c r="F53" s="17">
        <f t="shared" si="0"/>
        <v>2410</v>
      </c>
      <c r="G53" s="16"/>
    </row>
    <row r="54" spans="1:7" ht="38.25">
      <c r="A54" s="16" t="s">
        <v>142</v>
      </c>
      <c r="B54" s="18" t="s">
        <v>117</v>
      </c>
      <c r="C54" s="16"/>
      <c r="D54" s="17"/>
      <c r="E54" s="17"/>
      <c r="F54" s="17">
        <f t="shared" si="0"/>
        <v>2410</v>
      </c>
      <c r="G54" s="27" t="s">
        <v>124</v>
      </c>
    </row>
    <row r="55" spans="1:7" ht="12.75">
      <c r="A55" s="16"/>
      <c r="B55" s="15"/>
      <c r="C55" s="16"/>
      <c r="D55" s="17"/>
      <c r="E55" s="17"/>
      <c r="F55" s="17">
        <f t="shared" si="0"/>
        <v>2410</v>
      </c>
      <c r="G55" s="16"/>
    </row>
    <row r="56" spans="1:7" ht="38.25">
      <c r="A56" s="16" t="s">
        <v>143</v>
      </c>
      <c r="B56" s="18" t="s">
        <v>118</v>
      </c>
      <c r="C56" s="16"/>
      <c r="D56" s="17"/>
      <c r="E56" s="17"/>
      <c r="F56" s="17">
        <f t="shared" si="0"/>
        <v>2410</v>
      </c>
      <c r="G56" s="27" t="s">
        <v>125</v>
      </c>
    </row>
    <row r="57" spans="1:7" ht="12.75">
      <c r="A57" s="16"/>
      <c r="B57" s="15"/>
      <c r="C57" s="16"/>
      <c r="D57" s="17"/>
      <c r="E57" s="17"/>
      <c r="F57" s="17">
        <f t="shared" si="0"/>
        <v>2410</v>
      </c>
      <c r="G57" s="16"/>
    </row>
    <row r="58" spans="1:7" ht="38.25">
      <c r="A58" s="16" t="s">
        <v>144</v>
      </c>
      <c r="B58" s="18" t="s">
        <v>119</v>
      </c>
      <c r="C58" s="16" t="s">
        <v>116</v>
      </c>
      <c r="D58" s="17"/>
      <c r="E58" s="17"/>
      <c r="F58" s="17">
        <f t="shared" si="0"/>
        <v>2410</v>
      </c>
      <c r="G58" s="27" t="s">
        <v>126</v>
      </c>
    </row>
    <row r="59" spans="1:7" ht="38.25">
      <c r="A59" s="16" t="s">
        <v>145</v>
      </c>
      <c r="B59" s="18" t="s">
        <v>146</v>
      </c>
      <c r="C59" s="16" t="s">
        <v>120</v>
      </c>
      <c r="D59" s="17">
        <v>21</v>
      </c>
      <c r="E59" s="20">
        <f>SUM(D59)</f>
        <v>21</v>
      </c>
      <c r="F59" s="17">
        <f t="shared" si="0"/>
        <v>2431</v>
      </c>
      <c r="G59" s="16"/>
    </row>
    <row r="60" ht="12.75">
      <c r="E60" s="14">
        <f>SUM(E2:E59)</f>
        <v>2431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 2000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Zsoldosne Amon Klara</dc:creator>
  <cp:keywords/>
  <dc:description/>
  <cp:lastModifiedBy>Zsoldos</cp:lastModifiedBy>
  <cp:lastPrinted>2007-05-11T10:49:39Z</cp:lastPrinted>
  <dcterms:created xsi:type="dcterms:W3CDTF">2007-01-12T07:59:21Z</dcterms:created>
  <dcterms:modified xsi:type="dcterms:W3CDTF">2007-05-15T21:46:36Z</dcterms:modified>
  <cp:category/>
  <cp:version/>
  <cp:contentType/>
  <cp:contentStatus/>
</cp:coreProperties>
</file>